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345" windowWidth="10560" windowHeight="7125"/>
  </bookViews>
  <sheets>
    <sheet name="Смета" sheetId="1" r:id="rId1"/>
    <sheet name="СКУД" sheetId="3" r:id="rId2"/>
    <sheet name="ОПС" sheetId="4" r:id="rId3"/>
    <sheet name="Вагончик полы" sheetId="5" r:id="rId4"/>
  </sheets>
  <calcPr calcId="125725"/>
</workbook>
</file>

<file path=xl/calcChain.xml><?xml version="1.0" encoding="utf-8"?>
<calcChain xmlns="http://schemas.openxmlformats.org/spreadsheetml/2006/main">
  <c r="C16" i="1"/>
  <c r="C33" l="1"/>
  <c r="C25"/>
  <c r="C26" s="1"/>
  <c r="C23"/>
  <c r="C24" s="1"/>
  <c r="D6" i="5" l="1"/>
  <c r="D4"/>
  <c r="D5"/>
  <c r="D3"/>
  <c r="D4" i="4"/>
  <c r="D5"/>
  <c r="D6"/>
  <c r="D3"/>
  <c r="D9" s="1"/>
  <c r="D8" i="5" l="1"/>
  <c r="C32" i="1"/>
  <c r="C29"/>
  <c r="C28"/>
  <c r="D5" i="3" l="1"/>
  <c r="D4"/>
  <c r="D3"/>
  <c r="D7" l="1"/>
  <c r="C35" i="1"/>
  <c r="C11"/>
  <c r="C12" s="1"/>
  <c r="C20"/>
  <c r="C37"/>
</calcChain>
</file>

<file path=xl/sharedStrings.xml><?xml version="1.0" encoding="utf-8"?>
<sst xmlns="http://schemas.openxmlformats.org/spreadsheetml/2006/main" count="50" uniqueCount="48">
  <si>
    <t>Охранно-пожарная  сигнализация и обустройство офиса</t>
  </si>
  <si>
    <t>"Утверждаю"</t>
  </si>
  <si>
    <t>Председатель СНТ "Дружба"</t>
  </si>
  <si>
    <t>Зайцев И.Н.</t>
  </si>
  <si>
    <t>__________________________</t>
  </si>
  <si>
    <t>Дренажные работы в сторону реки Пехорки</t>
  </si>
  <si>
    <t>Ремонт офисного вагончика: полов 18 кв.м. половой доски плюс металл для усиления, ремонт окна</t>
  </si>
  <si>
    <t>Установка охранно-пожарной сигнализации в вагончике на 2-м этаже</t>
  </si>
  <si>
    <t>Батарея отопления электрическая конвекторная  в вагончик 1-й и 2-й этаж</t>
  </si>
  <si>
    <t>Ремонт видеодомофона с установкой видеопанеоей на 1-м и 2-м этаже</t>
  </si>
  <si>
    <t>Ремонт и обустройство дорог и территории</t>
  </si>
  <si>
    <t>Обустройство второй мусорной площадки</t>
  </si>
  <si>
    <t>Регулярный вывоз мусора</t>
  </si>
  <si>
    <t>Расходы на канцтовары</t>
  </si>
  <si>
    <t>Расходы на поддержание в чистоте мусорных площадок и территории</t>
  </si>
  <si>
    <t>Расходы на поддержание в исправном состоянии построек и ограждений</t>
  </si>
  <si>
    <t>Видеодомофон</t>
  </si>
  <si>
    <t>Работы по монтажу и настроке видеодомофона с 2-мя мониторами</t>
  </si>
  <si>
    <t>Монтаж и настройка</t>
  </si>
  <si>
    <t>Расходы на банковское обслуживание</t>
  </si>
  <si>
    <t>Расходы на электроснабжение систем видеонаблюдения, контроля доступа и офиса</t>
  </si>
  <si>
    <t>Регулярные  расходы  в течение года (Минимальный вариант)</t>
  </si>
  <si>
    <t>Датчик пожарный</t>
  </si>
  <si>
    <t>Кабель ПКП 2х0,75</t>
  </si>
  <si>
    <t>Прибор контрольный Сигнал 20П исп 01</t>
  </si>
  <si>
    <t>Иволга-3 (ПКИ-3)</t>
  </si>
  <si>
    <t>Работы по монтажу  и пуско-наладке ОПС</t>
  </si>
  <si>
    <t>Работы по монтажу  и пуско-наладке ОПС вагончик охраны</t>
  </si>
  <si>
    <t>Окно пластиковое</t>
  </si>
  <si>
    <t>Работы по ремонту офисного вагончика</t>
  </si>
  <si>
    <t>Пена монтажная</t>
  </si>
  <si>
    <t>Работы по монтажу-демонтажу пола и окна</t>
  </si>
  <si>
    <t>Итого:</t>
  </si>
  <si>
    <t xml:space="preserve">Итого </t>
  </si>
  <si>
    <t>Расходы на оплату  мобильного телефона СНТ "Дружба" и интернет</t>
  </si>
  <si>
    <t>Доска пола</t>
  </si>
  <si>
    <t>Краска, саморезы</t>
  </si>
  <si>
    <t>Всего:</t>
  </si>
  <si>
    <t>Монитор CDV-43K (белый)</t>
  </si>
  <si>
    <t>AVC-305 (PAL) накладная</t>
  </si>
  <si>
    <t>Налоги на начисление зарплаты председателю</t>
  </si>
  <si>
    <t xml:space="preserve">Зарплата председателя </t>
  </si>
  <si>
    <t xml:space="preserve">Зарплата бухгалтера </t>
  </si>
  <si>
    <t>Налоги на начисление зарплаты бухгалтера</t>
  </si>
  <si>
    <t>Расходы на поддержание в рабочем состоянии системы видеонаблюдения и контроля доступа</t>
  </si>
  <si>
    <t>Смета расходов на 2017 год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</si>
  <si>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Ремонт дорог  текущий по факту возникновения выбоин и улучшения проездов (Предполагается отсыпка улиц кирпичным боем. Обустройство съезда в СНТ с отводом ливневых вод, проезд между 2 и 3-й улицей, проезд межу 3 и 4 улицей, дорога в стороу участка 258, отсыпка 3-й улицы</t>
    </r>
  </si>
  <si>
    <t>Обустройство покрытия дорог из асфальтной крошки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</si>
</sst>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7" fillId="0" borderId="0" xfId="0" applyFont="1" applyBorder="1" applyAlignment="1">
      <alignment vertical="center" wrapText="1"/>
    </xf>
    <xf numFmtId="2" fontId="10" fillId="0" borderId="0" xfId="0" applyNumberFormat="1" applyFont="1" applyFill="1" applyBorder="1"/>
    <xf numFmtId="2" fontId="0" fillId="0" borderId="0" xfId="0" applyNumberFormat="1"/>
    <xf numFmtId="2" fontId="0" fillId="0" borderId="1" xfId="0" applyNumberFormat="1" applyBorder="1" applyAlignment="1">
      <alignment vertical="center"/>
    </xf>
    <xf numFmtId="0" fontId="11" fillId="0" borderId="0" xfId="0" applyFont="1" applyAlignment="1">
      <alignment horizontal="righ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2" fontId="10" fillId="0" borderId="0" xfId="0" applyNumberFormat="1" applyFont="1" applyAlignment="1">
      <alignment horizontal="center"/>
    </xf>
    <xf numFmtId="2" fontId="0" fillId="0" borderId="1" xfId="0" applyNumberFormat="1" applyBorder="1"/>
    <xf numFmtId="0" fontId="10" fillId="0" borderId="2" xfId="0" applyFont="1" applyFill="1" applyBorder="1"/>
    <xf numFmtId="2" fontId="10" fillId="0" borderId="0" xfId="0" applyNumberFormat="1" applyFont="1"/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2" fontId="10" fillId="0" borderId="0" xfId="0" applyNumberFormat="1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7"/>
  <sheetViews>
    <sheetView tabSelected="1" workbookViewId="0">
      <selection activeCell="B11" sqref="B11"/>
    </sheetView>
  </sheetViews>
  <sheetFormatPr defaultRowHeight="15"/>
  <cols>
    <col min="1" max="1" width="8.85546875" style="2"/>
    <col min="2" max="2" width="93.42578125" customWidth="1"/>
    <col min="3" max="3" width="10.42578125" bestFit="1" customWidth="1"/>
  </cols>
  <sheetData>
    <row r="1" spans="1:4" ht="18.75">
      <c r="A1"/>
      <c r="B1" s="12" t="s">
        <v>1</v>
      </c>
      <c r="C1" s="10"/>
    </row>
    <row r="2" spans="1:4" ht="18.75">
      <c r="A2"/>
      <c r="B2" s="12" t="s">
        <v>2</v>
      </c>
      <c r="C2" s="10"/>
    </row>
    <row r="3" spans="1:4" ht="18.75">
      <c r="A3"/>
      <c r="B3" s="12" t="s">
        <v>3</v>
      </c>
      <c r="C3" s="10"/>
    </row>
    <row r="4" spans="1:4" ht="13.5" customHeight="1">
      <c r="A4"/>
      <c r="B4" s="12" t="s">
        <v>4</v>
      </c>
      <c r="C4" s="10"/>
    </row>
    <row r="5" spans="1:4" ht="21">
      <c r="A5" s="17" t="s">
        <v>45</v>
      </c>
      <c r="C5" s="10"/>
    </row>
    <row r="6" spans="1:4" ht="8.25" customHeight="1">
      <c r="B6" s="1"/>
    </row>
    <row r="7" spans="1:4">
      <c r="A7" s="16" t="s">
        <v>10</v>
      </c>
      <c r="B7" s="1"/>
    </row>
    <row r="8" spans="1:4" ht="45">
      <c r="A8" s="6">
        <v>1</v>
      </c>
      <c r="B8" s="29" t="s">
        <v>46</v>
      </c>
      <c r="C8" s="11">
        <v>500000</v>
      </c>
    </row>
    <row r="9" spans="1:4">
      <c r="A9" s="6">
        <v>2</v>
      </c>
      <c r="B9" s="14" t="s">
        <v>5</v>
      </c>
      <c r="C9" s="11">
        <v>100000</v>
      </c>
    </row>
    <row r="10" spans="1:4">
      <c r="A10" s="6">
        <v>4</v>
      </c>
      <c r="B10" s="14" t="s">
        <v>11</v>
      </c>
      <c r="C10" s="11">
        <v>40000</v>
      </c>
    </row>
    <row r="11" spans="1:4" ht="43.15" customHeight="1">
      <c r="A11" s="6">
        <v>5</v>
      </c>
      <c r="B11" s="30" t="s">
        <v>47</v>
      </c>
      <c r="C11" s="11">
        <f>2800*4*240</f>
        <v>2688000</v>
      </c>
    </row>
    <row r="12" spans="1:4" ht="22.9" customHeight="1">
      <c r="A12" s="26" t="s">
        <v>33</v>
      </c>
      <c r="B12" s="8"/>
      <c r="C12" s="28">
        <f>SUM(C8:C11)</f>
        <v>3328000</v>
      </c>
    </row>
    <row r="13" spans="1:4" ht="9" customHeight="1">
      <c r="B13" s="3"/>
      <c r="C13" s="9"/>
    </row>
    <row r="14" spans="1:4">
      <c r="A14" s="7" t="s">
        <v>0</v>
      </c>
    </row>
    <row r="15" spans="1:4">
      <c r="A15" s="4">
        <v>1</v>
      </c>
      <c r="B15" s="5" t="s">
        <v>9</v>
      </c>
      <c r="C15" s="19">
        <v>13400</v>
      </c>
      <c r="D15" s="7"/>
    </row>
    <row r="16" spans="1:4">
      <c r="A16" s="4">
        <v>2</v>
      </c>
      <c r="B16" s="5" t="s">
        <v>7</v>
      </c>
      <c r="C16" s="19">
        <f>ОПС!D9</f>
        <v>9464</v>
      </c>
    </row>
    <row r="17" spans="1:3" ht="30">
      <c r="A17" s="4">
        <v>3</v>
      </c>
      <c r="B17" s="15" t="s">
        <v>6</v>
      </c>
      <c r="C17" s="19">
        <v>21575</v>
      </c>
    </row>
    <row r="18" spans="1:3">
      <c r="A18" s="4">
        <v>4</v>
      </c>
      <c r="B18" s="5" t="s">
        <v>8</v>
      </c>
      <c r="C18" s="19">
        <v>4000</v>
      </c>
    </row>
    <row r="20" spans="1:3">
      <c r="A20" s="26" t="s">
        <v>33</v>
      </c>
      <c r="C20" s="22">
        <f ca="1">SUM(C15:C20)</f>
        <v>48439</v>
      </c>
    </row>
    <row r="21" spans="1:3" ht="7.5" customHeight="1"/>
    <row r="22" spans="1:3">
      <c r="A22" s="16" t="s">
        <v>21</v>
      </c>
    </row>
    <row r="23" spans="1:3">
      <c r="A23" s="4">
        <v>1</v>
      </c>
      <c r="B23" s="13" t="s">
        <v>41</v>
      </c>
      <c r="C23" s="19">
        <f>20000*12</f>
        <v>240000</v>
      </c>
    </row>
    <row r="24" spans="1:3">
      <c r="A24" s="4">
        <v>2</v>
      </c>
      <c r="B24" s="13" t="s">
        <v>40</v>
      </c>
      <c r="C24" s="19">
        <f>C23*0.271</f>
        <v>65040.000000000007</v>
      </c>
    </row>
    <row r="25" spans="1:3">
      <c r="A25" s="4">
        <v>3</v>
      </c>
      <c r="B25" s="13" t="s">
        <v>42</v>
      </c>
      <c r="C25" s="19">
        <f>12*10000</f>
        <v>120000</v>
      </c>
    </row>
    <row r="26" spans="1:3">
      <c r="A26" s="4">
        <v>4</v>
      </c>
      <c r="B26" s="13" t="s">
        <v>43</v>
      </c>
      <c r="C26" s="19">
        <f>C25*0.271</f>
        <v>32520.000000000004</v>
      </c>
    </row>
    <row r="27" spans="1:3">
      <c r="A27" s="4">
        <v>5</v>
      </c>
      <c r="B27" s="13" t="s">
        <v>14</v>
      </c>
      <c r="C27" s="19">
        <v>12000</v>
      </c>
    </row>
    <row r="28" spans="1:3">
      <c r="A28" s="4">
        <v>6</v>
      </c>
      <c r="B28" s="13" t="s">
        <v>44</v>
      </c>
      <c r="C28" s="19">
        <f>12*1500</f>
        <v>18000</v>
      </c>
    </row>
    <row r="29" spans="1:3">
      <c r="A29" s="4">
        <v>7</v>
      </c>
      <c r="B29" s="13" t="s">
        <v>15</v>
      </c>
      <c r="C29" s="19">
        <f>2*12000</f>
        <v>24000</v>
      </c>
    </row>
    <row r="30" spans="1:3">
      <c r="A30" s="4">
        <v>8</v>
      </c>
      <c r="B30" s="18" t="s">
        <v>12</v>
      </c>
      <c r="C30" s="20">
        <v>60000</v>
      </c>
    </row>
    <row r="31" spans="1:3">
      <c r="A31" s="4">
        <v>9</v>
      </c>
      <c r="B31" s="21" t="s">
        <v>19</v>
      </c>
      <c r="C31" s="20">
        <v>27718.5</v>
      </c>
    </row>
    <row r="32" spans="1:3">
      <c r="A32" s="4">
        <v>10</v>
      </c>
      <c r="B32" s="21" t="s">
        <v>20</v>
      </c>
      <c r="C32" s="20">
        <f>12*2000</f>
        <v>24000</v>
      </c>
    </row>
    <row r="33" spans="1:3">
      <c r="A33" s="4">
        <v>11</v>
      </c>
      <c r="B33" s="27" t="s">
        <v>34</v>
      </c>
      <c r="C33" s="20">
        <f>12*(400+450)</f>
        <v>10200</v>
      </c>
    </row>
    <row r="34" spans="1:3">
      <c r="A34" s="4">
        <v>12</v>
      </c>
      <c r="B34" s="5" t="s">
        <v>13</v>
      </c>
      <c r="C34" s="19">
        <v>9000</v>
      </c>
    </row>
    <row r="35" spans="1:3" ht="13.5" customHeight="1">
      <c r="A35" s="26" t="s">
        <v>33</v>
      </c>
      <c r="C35" s="22">
        <f>SUM(C23:C34)</f>
        <v>642478.5</v>
      </c>
    </row>
    <row r="36" spans="1:3">
      <c r="C36" s="7"/>
    </row>
    <row r="37" spans="1:3">
      <c r="A37" s="26" t="s">
        <v>37</v>
      </c>
      <c r="C37" s="25">
        <f ca="1">C35+C20+C12</f>
        <v>4018917.5</v>
      </c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topLeftCell="A10" workbookViewId="0">
      <selection activeCell="A12" sqref="A12"/>
    </sheetView>
  </sheetViews>
  <sheetFormatPr defaultRowHeight="15"/>
  <cols>
    <col min="1" max="1" width="79.42578125" customWidth="1"/>
    <col min="4" max="4" width="9.85546875" bestFit="1" customWidth="1"/>
  </cols>
  <sheetData>
    <row r="1" spans="1:4">
      <c r="A1" s="7" t="s">
        <v>17</v>
      </c>
    </row>
    <row r="2" spans="1:4">
      <c r="A2" t="s">
        <v>16</v>
      </c>
    </row>
    <row r="3" spans="1:4">
      <c r="A3" s="5" t="s">
        <v>38</v>
      </c>
      <c r="B3" s="5">
        <v>2</v>
      </c>
      <c r="C3" s="5">
        <v>4072</v>
      </c>
      <c r="D3" s="5">
        <f>B3*C3</f>
        <v>8144</v>
      </c>
    </row>
    <row r="4" spans="1:4">
      <c r="A4" s="5" t="s">
        <v>39</v>
      </c>
      <c r="B4" s="5">
        <v>1</v>
      </c>
      <c r="C4" s="5">
        <v>2250</v>
      </c>
      <c r="D4" s="5">
        <f>B4*C4</f>
        <v>2250</v>
      </c>
    </row>
    <row r="5" spans="1:4">
      <c r="A5" s="5" t="s">
        <v>18</v>
      </c>
      <c r="B5" s="5">
        <v>1</v>
      </c>
      <c r="C5" s="5">
        <v>3000</v>
      </c>
      <c r="D5" s="5">
        <f>B5*C5</f>
        <v>3000</v>
      </c>
    </row>
    <row r="7" spans="1:4">
      <c r="D7">
        <f>SUM(D3:D6)</f>
        <v>13394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5" sqref="A15"/>
    </sheetView>
  </sheetViews>
  <sheetFormatPr defaultRowHeight="15"/>
  <cols>
    <col min="1" max="1" width="58.28515625" customWidth="1"/>
  </cols>
  <sheetData>
    <row r="1" spans="1:4">
      <c r="A1" s="7" t="s">
        <v>27</v>
      </c>
    </row>
    <row r="2" spans="1:4">
      <c r="A2" s="7"/>
    </row>
    <row r="3" spans="1:4">
      <c r="A3" s="5" t="s">
        <v>22</v>
      </c>
      <c r="B3" s="5">
        <v>2</v>
      </c>
      <c r="C3" s="23">
        <v>294</v>
      </c>
      <c r="D3" s="23">
        <f>B3*C3</f>
        <v>588</v>
      </c>
    </row>
    <row r="4" spans="1:4">
      <c r="A4" s="5" t="s">
        <v>23</v>
      </c>
      <c r="B4" s="5">
        <v>20</v>
      </c>
      <c r="C4" s="23">
        <v>29</v>
      </c>
      <c r="D4" s="23">
        <f t="shared" ref="D4:D6" si="0">B4*C4</f>
        <v>580</v>
      </c>
    </row>
    <row r="5" spans="1:4">
      <c r="A5" s="5" t="s">
        <v>24</v>
      </c>
      <c r="B5" s="5">
        <v>1</v>
      </c>
      <c r="C5" s="23">
        <v>3065</v>
      </c>
      <c r="D5" s="23">
        <f t="shared" si="0"/>
        <v>3065</v>
      </c>
    </row>
    <row r="6" spans="1:4">
      <c r="A6" s="5" t="s">
        <v>25</v>
      </c>
      <c r="B6" s="5">
        <v>1</v>
      </c>
      <c r="C6" s="23">
        <v>231</v>
      </c>
      <c r="D6" s="23">
        <f t="shared" si="0"/>
        <v>231</v>
      </c>
    </row>
    <row r="7" spans="1:4">
      <c r="A7" s="5" t="s">
        <v>26</v>
      </c>
      <c r="B7" s="5"/>
      <c r="C7" s="23"/>
      <c r="D7" s="23">
        <v>5000</v>
      </c>
    </row>
    <row r="8" spans="1:4">
      <c r="C8" s="10"/>
      <c r="D8" s="10"/>
    </row>
    <row r="9" spans="1:4">
      <c r="C9" s="10"/>
      <c r="D9" s="10">
        <f>SUM(D3:D8)</f>
        <v>9464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A4" sqref="A4:XFD4"/>
    </sheetView>
  </sheetViews>
  <sheetFormatPr defaultRowHeight="15"/>
  <cols>
    <col min="1" max="1" width="54.28515625" customWidth="1"/>
  </cols>
  <sheetData>
    <row r="1" spans="1:4">
      <c r="A1" s="7" t="s">
        <v>29</v>
      </c>
    </row>
    <row r="2" spans="1:4">
      <c r="A2" s="7"/>
    </row>
    <row r="3" spans="1:4">
      <c r="A3" s="5" t="s">
        <v>35</v>
      </c>
      <c r="B3" s="5">
        <v>1</v>
      </c>
      <c r="C3" s="23">
        <v>7000</v>
      </c>
      <c r="D3" s="23">
        <f>B3*C3</f>
        <v>7000</v>
      </c>
    </row>
    <row r="4" spans="1:4">
      <c r="A4" s="5" t="s">
        <v>36</v>
      </c>
      <c r="B4" s="5">
        <v>1</v>
      </c>
      <c r="C4" s="23">
        <v>900</v>
      </c>
      <c r="D4" s="23">
        <f t="shared" ref="D4:D6" si="0">B4*C4</f>
        <v>900</v>
      </c>
    </row>
    <row r="5" spans="1:4">
      <c r="A5" s="5" t="s">
        <v>28</v>
      </c>
      <c r="B5" s="5">
        <v>1</v>
      </c>
      <c r="C5" s="23">
        <v>4000</v>
      </c>
      <c r="D5" s="23">
        <f t="shared" si="0"/>
        <v>4000</v>
      </c>
    </row>
    <row r="6" spans="1:4">
      <c r="A6" s="5" t="s">
        <v>30</v>
      </c>
      <c r="B6" s="5">
        <v>1</v>
      </c>
      <c r="C6" s="23">
        <v>300</v>
      </c>
      <c r="D6" s="23">
        <f t="shared" si="0"/>
        <v>300</v>
      </c>
    </row>
    <row r="7" spans="1:4">
      <c r="A7" s="5" t="s">
        <v>31</v>
      </c>
      <c r="B7" s="5"/>
      <c r="C7" s="23"/>
      <c r="D7" s="23">
        <v>10000</v>
      </c>
    </row>
    <row r="8" spans="1:4">
      <c r="A8" s="24" t="s">
        <v>32</v>
      </c>
      <c r="C8" s="10"/>
      <c r="D8" s="25">
        <f>SUM(D3:D7)</f>
        <v>22200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СКУД</vt:lpstr>
      <vt:lpstr>ОПС</vt:lpstr>
      <vt:lpstr>Вагончик полы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2017-07-14T16:06:58Z</dcterms:modified>
</cp:coreProperties>
</file>